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<sst xmlns="http://schemas.openxmlformats.org/spreadsheetml/2006/main" count="191" uniqueCount="101">
  <si>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</si>
  <si>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</si>
  <si>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</si>
  <si>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</si>
  <si>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</si>
  <si>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</si>
  <si>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</si>
  <si>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</si>
  <si>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</si>
  <si>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</si>
  <si>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</si>
  <si>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</si>
  <si>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</si>
  <si>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</si>
  <si>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</si>
  <si>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</si>
  <si>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</si>
  <si>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</si>
  <si>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</si>
  <si>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</si>
  <si>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</si>
  <si>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</si>
  <si>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</si>
  <si>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</si>
  <si>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</si>
  <si>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</si>
  <si>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</si>
  <si>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</si>
  <si>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</si>
  <si>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</si>
  <si>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</si>
  <si>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</si>
  <si>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</si>
  <si>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</si>
  <si>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</si>
  <si>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</si>
  <si>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</si>
  <si>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</si>
  <si>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</si>
  <si>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</si>
  <si>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</si>
  <si>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</si>
  <si>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</si>
  <si>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</si>
  <si>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</si>
  <si>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</si>
  <si>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</si>
  <si>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</si>
  <si>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</si>
  <si>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</si>
  <si>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</si>
  <si>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</si>
  <si>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</si>
  <si>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</si>
  <si>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</si>
  <si>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</si>
  <si>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</si>
  <si>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</si>
  <si>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</si>
  <si>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</si>
  <si>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</si>
  <si>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</si>
  <si>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</si>
  <si>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</si>
  <si>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</si>
  <si>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</si>
  <si>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</si>
  <si>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</si>
  <si>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</si>
  <si>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</si>
  <si>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</si>
  <si>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</si>
  <si>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</si>
  <si>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</si>
  <si>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</si>
  <si>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</si>
  <si>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</si>
  <si>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</si>
  <si>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</si>
  <si>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</si>
  <si>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</si>
  <si>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</si>
  <si>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</si>
  <si>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Kotschy András</t>
  </si>
  <si>
    <t>Nagy Adrián</t>
  </si>
  <si>
    <t>Szekeres Péter</t>
  </si>
  <si>
    <t>Pajer Mózes</t>
  </si>
  <si>
    <t>Marosvölgyi Gy</t>
  </si>
  <si>
    <t>Fillinger Vencel</t>
  </si>
  <si>
    <t>Szarvas Gábor</t>
  </si>
  <si>
    <t>ELITE Basket</t>
  </si>
  <si>
    <t>Bagi Donát</t>
  </si>
  <si>
    <t>Nagy Balázs</t>
  </si>
  <si>
    <t>Dobos Márk</t>
  </si>
  <si>
    <t>Dávid Kornél Kosársuli</t>
  </si>
  <si>
    <t>2012.12.01.</t>
  </si>
  <si>
    <t>Alba regia csarnok</t>
  </si>
  <si>
    <t>Pécsi Zsolt</t>
  </si>
  <si>
    <t>Kéry István</t>
  </si>
  <si>
    <t>Tóth András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</si>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</sst>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 quotePrefix="1">
      <alignment horizontal="center"/>
    </xf>
    <xf numFmtId="9" fontId="1" fillId="0" borderId="14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tabSelected="1" workbookViewId="0" topLeftCell="A2">
      <selection activeCell="F20" sqref="F20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66" t="s">
        <v>0</v>
      </c>
      <c r="B3" s="167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89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94</v>
      </c>
      <c r="D4" s="19"/>
      <c r="E4" s="19"/>
      <c r="F4" s="19"/>
      <c r="G4" s="19"/>
      <c r="H4" s="19"/>
      <c r="I4" s="20">
        <v>19</v>
      </c>
      <c r="J4" s="21">
        <v>18</v>
      </c>
      <c r="K4" s="22"/>
      <c r="L4" s="20">
        <v>11</v>
      </c>
      <c r="M4" s="20">
        <v>17</v>
      </c>
      <c r="N4" s="20"/>
      <c r="O4" s="18"/>
      <c r="P4" s="23">
        <v>65</v>
      </c>
      <c r="Q4" s="16" t="s">
        <v>11</v>
      </c>
      <c r="R4" s="19"/>
      <c r="S4" s="19"/>
      <c r="T4" s="19"/>
      <c r="U4" s="19"/>
      <c r="V4" s="19"/>
      <c r="W4" s="19"/>
      <c r="X4" s="24"/>
      <c r="Y4" s="16" t="s">
        <v>97</v>
      </c>
      <c r="Z4" s="19"/>
      <c r="AA4" s="19"/>
      <c r="AB4" s="19"/>
      <c r="AC4" s="19"/>
      <c r="AD4" s="24"/>
      <c r="AE4" s="25"/>
    </row>
    <row r="5" spans="1:31" ht="13.5" customHeight="1" thickBot="1">
      <c r="A5" s="168" t="s">
        <v>95</v>
      </c>
      <c r="B5" s="169"/>
      <c r="C5" s="26" t="s">
        <v>90</v>
      </c>
      <c r="D5" s="27"/>
      <c r="E5" s="27"/>
      <c r="F5" s="28"/>
      <c r="G5" s="28"/>
      <c r="H5" s="28"/>
      <c r="I5" s="29">
        <v>17</v>
      </c>
      <c r="J5" s="30">
        <v>19</v>
      </c>
      <c r="K5" s="31"/>
      <c r="L5" s="29">
        <v>18</v>
      </c>
      <c r="M5" s="29">
        <v>8</v>
      </c>
      <c r="N5" s="29"/>
      <c r="O5" s="32"/>
      <c r="P5" s="33">
        <v>62</v>
      </c>
      <c r="Q5" s="34" t="s">
        <v>12</v>
      </c>
      <c r="R5" s="27"/>
      <c r="S5" s="27" t="s">
        <v>96</v>
      </c>
      <c r="T5" s="27"/>
      <c r="U5" s="27"/>
      <c r="V5" s="27"/>
      <c r="W5" s="27"/>
      <c r="X5" s="35"/>
      <c r="Y5" s="34" t="s">
        <v>98</v>
      </c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53">
        <v>5</v>
      </c>
      <c r="B7" s="54" t="s">
        <v>88</v>
      </c>
      <c r="C7" s="55"/>
      <c r="D7" s="56">
        <v>0</v>
      </c>
      <c r="E7" s="57" t="s">
        <v>32</v>
      </c>
      <c r="F7" s="56">
        <v>0</v>
      </c>
      <c r="G7" s="58">
        <v>0</v>
      </c>
      <c r="H7" s="57" t="s">
        <v>32</v>
      </c>
      <c r="I7" s="59">
        <v>0</v>
      </c>
      <c r="J7" s="56">
        <v>0</v>
      </c>
      <c r="K7" s="57" t="s">
        <v>32</v>
      </c>
      <c r="L7" s="56">
        <v>0</v>
      </c>
      <c r="M7" s="60" t="e">
        <f aca="true" t="shared" si="0" ref="M7:M25">(L7+I7+F7)/(J7+G7+D7)</f>
        <v>#DIV/0!</v>
      </c>
      <c r="N7" s="56">
        <v>0</v>
      </c>
      <c r="O7" s="57" t="s">
        <v>32</v>
      </c>
      <c r="P7" s="56">
        <v>0</v>
      </c>
      <c r="Q7" s="61" t="e">
        <f aca="true" t="shared" si="1" ref="Q7:Q25">P7/N7</f>
        <v>#DIV/0!</v>
      </c>
      <c r="R7" s="62">
        <f aca="true" t="shared" si="2" ref="R7:R24">((F7+I7)*2)+(L7*3)+P7</f>
        <v>0</v>
      </c>
      <c r="S7" s="53">
        <v>0</v>
      </c>
      <c r="T7" s="58">
        <v>0</v>
      </c>
      <c r="U7" s="63">
        <v>0</v>
      </c>
      <c r="V7" s="53">
        <v>0</v>
      </c>
      <c r="W7" s="63">
        <v>0</v>
      </c>
      <c r="X7" s="53">
        <v>0</v>
      </c>
      <c r="Y7" s="63">
        <v>0</v>
      </c>
      <c r="Z7" s="53">
        <v>0</v>
      </c>
      <c r="AA7" s="64"/>
      <c r="AB7" s="59">
        <v>0</v>
      </c>
      <c r="AC7" s="58">
        <v>0</v>
      </c>
      <c r="AD7" s="65">
        <f aca="true" t="shared" si="3" ref="AD7:AD24">(F7-D7)+(I7-G7)+(L7-J7)+(P7-N7)+R7+S7+T7+V7-W7+X7+Z7+AB7+(AA7*AC7)</f>
        <v>0</v>
      </c>
      <c r="AE7" s="25"/>
    </row>
    <row r="8" spans="1:31" ht="15" customHeight="1">
      <c r="A8" s="47">
        <v>6</v>
      </c>
      <c r="B8" s="48" t="s">
        <v>87</v>
      </c>
      <c r="C8" s="66"/>
      <c r="D8" s="67">
        <v>0</v>
      </c>
      <c r="E8" s="68" t="s">
        <v>32</v>
      </c>
      <c r="F8" s="67">
        <v>0</v>
      </c>
      <c r="G8" s="69">
        <v>0</v>
      </c>
      <c r="H8" s="68" t="s">
        <v>32</v>
      </c>
      <c r="I8" s="70">
        <v>0</v>
      </c>
      <c r="J8" s="67">
        <v>0</v>
      </c>
      <c r="K8" s="68" t="s">
        <v>32</v>
      </c>
      <c r="L8" s="67">
        <v>0</v>
      </c>
      <c r="M8" s="71" t="e">
        <f t="shared" si="0"/>
        <v>#DIV/0!</v>
      </c>
      <c r="N8" s="67">
        <v>0</v>
      </c>
      <c r="O8" s="68" t="s">
        <v>32</v>
      </c>
      <c r="P8" s="67">
        <v>0</v>
      </c>
      <c r="Q8" s="72" t="e">
        <f t="shared" si="1"/>
        <v>#DIV/0!</v>
      </c>
      <c r="R8" s="73">
        <v>0</v>
      </c>
      <c r="S8" s="74">
        <v>0</v>
      </c>
      <c r="T8" s="69">
        <v>0</v>
      </c>
      <c r="U8" s="75">
        <v>0</v>
      </c>
      <c r="V8" s="74">
        <v>0</v>
      </c>
      <c r="W8" s="75">
        <v>0</v>
      </c>
      <c r="X8" s="74">
        <v>0</v>
      </c>
      <c r="Y8" s="75">
        <v>0</v>
      </c>
      <c r="Z8" s="74">
        <v>0</v>
      </c>
      <c r="AA8" s="76"/>
      <c r="AB8" s="70">
        <v>0</v>
      </c>
      <c r="AC8" s="69">
        <v>0</v>
      </c>
      <c r="AD8" s="52">
        <f t="shared" si="3"/>
        <v>0</v>
      </c>
      <c r="AE8" s="25"/>
    </row>
    <row r="9" spans="1:31" ht="15" customHeight="1">
      <c r="A9" s="47">
        <v>8</v>
      </c>
      <c r="B9" s="48" t="s">
        <v>86</v>
      </c>
      <c r="C9" s="66"/>
      <c r="D9" s="67">
        <v>0</v>
      </c>
      <c r="E9" s="68" t="s">
        <v>32</v>
      </c>
      <c r="F9" s="67">
        <v>0</v>
      </c>
      <c r="G9" s="69">
        <v>0</v>
      </c>
      <c r="H9" s="68" t="s">
        <v>32</v>
      </c>
      <c r="I9" s="70">
        <v>0</v>
      </c>
      <c r="J9" s="67">
        <v>1</v>
      </c>
      <c r="K9" s="68" t="s">
        <v>32</v>
      </c>
      <c r="L9" s="67">
        <v>0</v>
      </c>
      <c r="M9" s="71">
        <f t="shared" si="0"/>
        <v>0</v>
      </c>
      <c r="N9" s="67">
        <v>0</v>
      </c>
      <c r="O9" s="68" t="s">
        <v>32</v>
      </c>
      <c r="P9" s="67">
        <v>0</v>
      </c>
      <c r="Q9" s="72" t="e">
        <f t="shared" si="1"/>
        <v>#DIV/0!</v>
      </c>
      <c r="R9" s="73">
        <f t="shared" si="2"/>
        <v>0</v>
      </c>
      <c r="S9" s="74">
        <v>0</v>
      </c>
      <c r="T9" s="69">
        <v>0</v>
      </c>
      <c r="U9" s="75">
        <v>0</v>
      </c>
      <c r="V9" s="74">
        <v>1</v>
      </c>
      <c r="W9" s="77">
        <v>1</v>
      </c>
      <c r="X9" s="74">
        <v>1</v>
      </c>
      <c r="Y9" s="75">
        <v>0</v>
      </c>
      <c r="Z9" s="74">
        <v>0</v>
      </c>
      <c r="AA9" s="76"/>
      <c r="AB9" s="70">
        <v>0</v>
      </c>
      <c r="AC9" s="69" t="s">
        <v>100</v>
      </c>
      <c r="AD9" s="52" t="e">
        <f t="shared" si="3"/>
        <v>#VALUE!</v>
      </c>
      <c r="AE9" s="25"/>
    </row>
    <row r="10" spans="1:31" ht="15" customHeight="1">
      <c r="A10" s="53">
        <v>13</v>
      </c>
      <c r="B10" s="54" t="s">
        <v>91</v>
      </c>
      <c r="C10" s="55"/>
      <c r="D10" s="56">
        <v>3</v>
      </c>
      <c r="E10" s="57" t="s">
        <v>32</v>
      </c>
      <c r="F10" s="56">
        <v>2</v>
      </c>
      <c r="G10" s="58">
        <v>1</v>
      </c>
      <c r="H10" s="57" t="s">
        <v>32</v>
      </c>
      <c r="I10" s="59">
        <v>0</v>
      </c>
      <c r="J10" s="56">
        <v>6</v>
      </c>
      <c r="K10" s="57" t="s">
        <v>32</v>
      </c>
      <c r="L10" s="56">
        <v>1</v>
      </c>
      <c r="M10" s="60">
        <f t="shared" si="0"/>
        <v>0.3</v>
      </c>
      <c r="N10" s="56">
        <v>6</v>
      </c>
      <c r="O10" s="57" t="s">
        <v>32</v>
      </c>
      <c r="P10" s="56">
        <v>1</v>
      </c>
      <c r="Q10" s="61">
        <f t="shared" si="1"/>
        <v>0.16666666666666666</v>
      </c>
      <c r="R10" s="62">
        <v>8</v>
      </c>
      <c r="S10" s="53">
        <v>4</v>
      </c>
      <c r="T10" s="58">
        <v>1</v>
      </c>
      <c r="U10" s="63">
        <v>5</v>
      </c>
      <c r="V10" s="53">
        <v>2</v>
      </c>
      <c r="W10" s="63">
        <v>5</v>
      </c>
      <c r="X10" s="53">
        <v>3</v>
      </c>
      <c r="Y10" s="63">
        <v>4</v>
      </c>
      <c r="Z10" s="53">
        <v>5</v>
      </c>
      <c r="AA10" s="64"/>
      <c r="AB10" s="59">
        <v>0</v>
      </c>
      <c r="AC10" s="58">
        <v>0</v>
      </c>
      <c r="AD10" s="65">
        <f t="shared" si="3"/>
        <v>6</v>
      </c>
      <c r="AE10" s="25"/>
    </row>
    <row r="11" spans="1:31" ht="15" customHeight="1">
      <c r="A11" s="47">
        <v>14</v>
      </c>
      <c r="B11" s="48" t="s">
        <v>85</v>
      </c>
      <c r="C11" s="66"/>
      <c r="D11" s="67">
        <v>1</v>
      </c>
      <c r="E11" s="68" t="s">
        <v>32</v>
      </c>
      <c r="F11" s="67">
        <v>0</v>
      </c>
      <c r="G11" s="69">
        <v>1</v>
      </c>
      <c r="H11" s="68" t="s">
        <v>32</v>
      </c>
      <c r="I11" s="70">
        <v>0</v>
      </c>
      <c r="J11" s="67">
        <v>0</v>
      </c>
      <c r="K11" s="68" t="s">
        <v>32</v>
      </c>
      <c r="L11" s="67">
        <v>0</v>
      </c>
      <c r="M11" s="71">
        <f t="shared" si="0"/>
        <v>0</v>
      </c>
      <c r="N11" s="67">
        <v>0</v>
      </c>
      <c r="O11" s="68" t="s">
        <v>32</v>
      </c>
      <c r="P11" s="67">
        <v>0</v>
      </c>
      <c r="Q11" s="72" t="e">
        <f t="shared" si="1"/>
        <v>#DIV/0!</v>
      </c>
      <c r="R11" s="73">
        <f t="shared" si="2"/>
        <v>0</v>
      </c>
      <c r="S11" s="74">
        <v>0</v>
      </c>
      <c r="T11" s="69">
        <v>0</v>
      </c>
      <c r="U11" s="75">
        <v>0</v>
      </c>
      <c r="V11" s="74">
        <v>0</v>
      </c>
      <c r="W11" s="75">
        <v>2</v>
      </c>
      <c r="X11" s="74">
        <v>0</v>
      </c>
      <c r="Y11" s="75">
        <v>0</v>
      </c>
      <c r="Z11" s="74">
        <v>0</v>
      </c>
      <c r="AA11" s="76"/>
      <c r="AB11" s="70">
        <v>0</v>
      </c>
      <c r="AC11" s="69">
        <v>0</v>
      </c>
      <c r="AD11" s="52">
        <f t="shared" si="3"/>
        <v>-4</v>
      </c>
      <c r="AE11" s="25"/>
    </row>
    <row r="12" spans="1:31" ht="15" customHeight="1">
      <c r="A12" s="47">
        <v>18</v>
      </c>
      <c r="B12" s="48" t="s">
        <v>83</v>
      </c>
      <c r="C12" s="66"/>
      <c r="D12" s="67">
        <v>2</v>
      </c>
      <c r="E12" s="68" t="s">
        <v>32</v>
      </c>
      <c r="F12" s="67">
        <v>1</v>
      </c>
      <c r="G12" s="69">
        <v>2</v>
      </c>
      <c r="H12" s="68" t="s">
        <v>32</v>
      </c>
      <c r="I12" s="70">
        <v>0</v>
      </c>
      <c r="J12" s="67">
        <v>0</v>
      </c>
      <c r="K12" s="68" t="s">
        <v>32</v>
      </c>
      <c r="L12" s="67">
        <v>0</v>
      </c>
      <c r="M12" s="71">
        <f t="shared" si="0"/>
        <v>0.25</v>
      </c>
      <c r="N12" s="67">
        <v>0</v>
      </c>
      <c r="O12" s="68" t="s">
        <v>32</v>
      </c>
      <c r="P12" s="67">
        <v>0</v>
      </c>
      <c r="Q12" s="72" t="e">
        <f t="shared" si="1"/>
        <v>#DIV/0!</v>
      </c>
      <c r="R12" s="73">
        <v>2</v>
      </c>
      <c r="S12" s="74">
        <v>9</v>
      </c>
      <c r="T12" s="69">
        <v>7</v>
      </c>
      <c r="U12" s="75">
        <v>16</v>
      </c>
      <c r="V12" s="74">
        <v>3</v>
      </c>
      <c r="W12" s="75">
        <v>2</v>
      </c>
      <c r="X12" s="74">
        <v>1</v>
      </c>
      <c r="Y12" s="75">
        <v>2</v>
      </c>
      <c r="Z12" s="74">
        <v>0</v>
      </c>
      <c r="AA12" s="76"/>
      <c r="AB12" s="70">
        <v>0</v>
      </c>
      <c r="AC12" s="69">
        <v>0</v>
      </c>
      <c r="AD12" s="52">
        <f t="shared" si="3"/>
        <v>17</v>
      </c>
      <c r="AE12" s="25"/>
    </row>
    <row r="13" spans="1:31" ht="15" customHeight="1">
      <c r="A13" s="47">
        <v>10</v>
      </c>
      <c r="B13" s="48" t="s">
        <v>92</v>
      </c>
      <c r="C13" s="66"/>
      <c r="D13" s="67">
        <v>0</v>
      </c>
      <c r="E13" s="68" t="s">
        <v>32</v>
      </c>
      <c r="F13" s="67">
        <v>0</v>
      </c>
      <c r="G13" s="69">
        <v>0</v>
      </c>
      <c r="H13" s="68" t="s">
        <v>32</v>
      </c>
      <c r="I13" s="70">
        <v>0</v>
      </c>
      <c r="J13" s="67">
        <v>0</v>
      </c>
      <c r="K13" s="68" t="s">
        <v>32</v>
      </c>
      <c r="L13" s="67">
        <v>0</v>
      </c>
      <c r="M13" s="71" t="e">
        <f t="shared" si="0"/>
        <v>#DIV/0!</v>
      </c>
      <c r="N13" s="67">
        <v>0</v>
      </c>
      <c r="O13" s="68" t="s">
        <v>32</v>
      </c>
      <c r="P13" s="67">
        <v>0</v>
      </c>
      <c r="Q13" s="72" t="e">
        <f t="shared" si="1"/>
        <v>#DIV/0!</v>
      </c>
      <c r="R13" s="73">
        <v>0</v>
      </c>
      <c r="S13" s="74">
        <v>0</v>
      </c>
      <c r="T13" s="69">
        <v>0</v>
      </c>
      <c r="U13" s="75">
        <v>0</v>
      </c>
      <c r="V13" s="74">
        <v>0</v>
      </c>
      <c r="W13" s="75">
        <v>0</v>
      </c>
      <c r="X13" s="74">
        <v>0</v>
      </c>
      <c r="Y13" s="75">
        <v>0</v>
      </c>
      <c r="Z13" s="74">
        <v>0</v>
      </c>
      <c r="AA13" s="76"/>
      <c r="AB13" s="70">
        <v>0</v>
      </c>
      <c r="AC13" s="69" t="s">
        <v>100</v>
      </c>
      <c r="AD13" s="52" t="e">
        <f t="shared" si="3"/>
        <v>#VALUE!</v>
      </c>
      <c r="AE13" s="25"/>
    </row>
    <row r="14" spans="1:31" ht="15" customHeight="1">
      <c r="A14" s="47">
        <v>15</v>
      </c>
      <c r="B14" s="48" t="s">
        <v>84</v>
      </c>
      <c r="C14" s="66"/>
      <c r="D14" s="67">
        <v>15</v>
      </c>
      <c r="E14" s="68" t="s">
        <v>32</v>
      </c>
      <c r="F14" s="67">
        <v>10</v>
      </c>
      <c r="G14" s="69">
        <v>4</v>
      </c>
      <c r="H14" s="68" t="s">
        <v>32</v>
      </c>
      <c r="I14" s="70">
        <v>0</v>
      </c>
      <c r="J14" s="67">
        <v>0</v>
      </c>
      <c r="K14" s="68" t="s">
        <v>32</v>
      </c>
      <c r="L14" s="67">
        <v>0</v>
      </c>
      <c r="M14" s="71">
        <f t="shared" si="0"/>
        <v>0.5263157894736842</v>
      </c>
      <c r="N14" s="67">
        <v>8</v>
      </c>
      <c r="O14" s="68" t="s">
        <v>32</v>
      </c>
      <c r="P14" s="67">
        <v>3</v>
      </c>
      <c r="Q14" s="72">
        <f t="shared" si="1"/>
        <v>0.375</v>
      </c>
      <c r="R14" s="73">
        <f t="shared" si="2"/>
        <v>23</v>
      </c>
      <c r="S14" s="74">
        <v>5</v>
      </c>
      <c r="T14" s="69">
        <v>13</v>
      </c>
      <c r="U14" s="75">
        <f aca="true" t="shared" si="4" ref="U14:U24">SUM(S14:T14)</f>
        <v>18</v>
      </c>
      <c r="V14" s="74">
        <v>3</v>
      </c>
      <c r="W14" s="75">
        <v>6</v>
      </c>
      <c r="X14" s="74">
        <v>3</v>
      </c>
      <c r="Y14" s="75">
        <v>5</v>
      </c>
      <c r="Z14" s="74">
        <v>0</v>
      </c>
      <c r="AA14" s="76"/>
      <c r="AB14" s="70">
        <v>0</v>
      </c>
      <c r="AC14" s="69">
        <v>0</v>
      </c>
      <c r="AD14" s="52">
        <f t="shared" si="3"/>
        <v>27</v>
      </c>
      <c r="AE14" s="25"/>
    </row>
    <row r="15" spans="1:31" ht="15" customHeight="1">
      <c r="A15" s="53">
        <v>9</v>
      </c>
      <c r="B15" s="54" t="s">
        <v>93</v>
      </c>
      <c r="C15" s="55"/>
      <c r="D15" s="56">
        <v>11</v>
      </c>
      <c r="E15" s="57" t="s">
        <v>32</v>
      </c>
      <c r="F15" s="56">
        <v>4</v>
      </c>
      <c r="G15" s="58">
        <v>3</v>
      </c>
      <c r="H15" s="57" t="s">
        <v>32</v>
      </c>
      <c r="I15" s="59">
        <v>1</v>
      </c>
      <c r="J15" s="56">
        <v>4</v>
      </c>
      <c r="K15" s="57" t="s">
        <v>32</v>
      </c>
      <c r="L15" s="56">
        <v>1</v>
      </c>
      <c r="M15" s="60">
        <f t="shared" si="0"/>
        <v>0.3333333333333333</v>
      </c>
      <c r="N15" s="56">
        <v>2</v>
      </c>
      <c r="O15" s="57" t="s">
        <v>32</v>
      </c>
      <c r="P15" s="56">
        <v>1</v>
      </c>
      <c r="Q15" s="61">
        <f t="shared" si="1"/>
        <v>0.5</v>
      </c>
      <c r="R15" s="62">
        <f t="shared" si="2"/>
        <v>14</v>
      </c>
      <c r="S15" s="53">
        <v>1</v>
      </c>
      <c r="T15" s="58">
        <v>5</v>
      </c>
      <c r="U15" s="63">
        <f t="shared" si="4"/>
        <v>6</v>
      </c>
      <c r="V15" s="53">
        <v>5</v>
      </c>
      <c r="W15" s="63">
        <v>5</v>
      </c>
      <c r="X15" s="53">
        <v>4</v>
      </c>
      <c r="Y15" s="63">
        <v>5</v>
      </c>
      <c r="Z15" s="53">
        <v>8</v>
      </c>
      <c r="AA15" s="64"/>
      <c r="AB15" s="59">
        <v>0</v>
      </c>
      <c r="AC15" s="58">
        <v>0</v>
      </c>
      <c r="AD15" s="65">
        <f t="shared" si="3"/>
        <v>19</v>
      </c>
      <c r="AE15" s="25"/>
    </row>
    <row r="16" spans="1:31" ht="15" customHeight="1">
      <c r="A16" s="47">
        <v>13</v>
      </c>
      <c r="B16" s="48" t="s">
        <v>99</v>
      </c>
      <c r="C16" s="66"/>
      <c r="D16" s="67">
        <v>0</v>
      </c>
      <c r="E16" s="68" t="s">
        <v>32</v>
      </c>
      <c r="F16" s="67">
        <v>0</v>
      </c>
      <c r="G16" s="69">
        <v>3</v>
      </c>
      <c r="H16" s="68" t="s">
        <v>32</v>
      </c>
      <c r="I16" s="70">
        <v>0</v>
      </c>
      <c r="J16" s="67">
        <v>14</v>
      </c>
      <c r="K16" s="68" t="s">
        <v>32</v>
      </c>
      <c r="L16" s="67">
        <v>5</v>
      </c>
      <c r="M16" s="71">
        <f t="shared" si="0"/>
        <v>0.29411764705882354</v>
      </c>
      <c r="N16" s="67">
        <v>0</v>
      </c>
      <c r="O16" s="68" t="s">
        <v>32</v>
      </c>
      <c r="P16" s="67">
        <v>0</v>
      </c>
      <c r="Q16" s="72" t="e">
        <f t="shared" si="1"/>
        <v>#DIV/0!</v>
      </c>
      <c r="R16" s="73">
        <f t="shared" si="2"/>
        <v>15</v>
      </c>
      <c r="S16" s="74">
        <v>13</v>
      </c>
      <c r="T16" s="69">
        <v>0</v>
      </c>
      <c r="U16" s="75">
        <f t="shared" si="4"/>
        <v>13</v>
      </c>
      <c r="V16" s="74">
        <v>2</v>
      </c>
      <c r="W16" s="75">
        <v>6</v>
      </c>
      <c r="X16" s="74">
        <v>3</v>
      </c>
      <c r="Y16" s="75">
        <v>5</v>
      </c>
      <c r="Z16" s="74">
        <v>2</v>
      </c>
      <c r="AA16" s="76"/>
      <c r="AB16" s="70">
        <v>0</v>
      </c>
      <c r="AC16" s="69">
        <v>0</v>
      </c>
      <c r="AD16" s="52">
        <f t="shared" si="3"/>
        <v>17</v>
      </c>
      <c r="AE16" s="25"/>
    </row>
    <row r="17" spans="1:31" ht="15" customHeight="1">
      <c r="A17" s="53">
        <f>'[1]Alapadatok'!G19</f>
        <v>0</v>
      </c>
      <c r="B17" s="54">
        <f>'[1]Alapadatok'!E19</f>
        <v>0</v>
      </c>
      <c r="C17" s="55"/>
      <c r="D17" s="56"/>
      <c r="E17" s="57" t="s">
        <v>32</v>
      </c>
      <c r="F17" s="56"/>
      <c r="G17" s="58"/>
      <c r="H17" s="57" t="s">
        <v>32</v>
      </c>
      <c r="I17" s="59"/>
      <c r="J17" s="56"/>
      <c r="K17" s="57" t="s">
        <v>32</v>
      </c>
      <c r="L17" s="56"/>
      <c r="M17" s="60" t="e">
        <f t="shared" si="0"/>
        <v>#DIV/0!</v>
      </c>
      <c r="N17" s="56"/>
      <c r="O17" s="57" t="s">
        <v>32</v>
      </c>
      <c r="P17" s="56"/>
      <c r="Q17" s="61" t="e">
        <f t="shared" si="1"/>
        <v>#DIV/0!</v>
      </c>
      <c r="R17" s="62">
        <f t="shared" si="2"/>
        <v>0</v>
      </c>
      <c r="S17" s="53"/>
      <c r="T17" s="58"/>
      <c r="U17" s="63">
        <f t="shared" si="4"/>
        <v>0</v>
      </c>
      <c r="V17" s="53"/>
      <c r="W17" s="63"/>
      <c r="X17" s="53"/>
      <c r="Y17" s="63"/>
      <c r="Z17" s="53"/>
      <c r="AA17" s="64"/>
      <c r="AB17" s="59"/>
      <c r="AC17" s="58"/>
      <c r="AD17" s="65">
        <f t="shared" si="3"/>
        <v>0</v>
      </c>
      <c r="AE17" s="25"/>
    </row>
    <row r="18" spans="1:31" ht="15" customHeight="1">
      <c r="A18" s="47">
        <f>'[1]Alapadatok'!G20</f>
        <v>0</v>
      </c>
      <c r="B18" s="48">
        <f>'[1]Alapadatok'!E20</f>
        <v>0</v>
      </c>
      <c r="C18" s="66"/>
      <c r="D18" s="67"/>
      <c r="E18" s="68" t="s">
        <v>32</v>
      </c>
      <c r="F18" s="67"/>
      <c r="G18" s="69"/>
      <c r="H18" s="68" t="s">
        <v>32</v>
      </c>
      <c r="I18" s="70"/>
      <c r="J18" s="67"/>
      <c r="K18" s="68" t="s">
        <v>32</v>
      </c>
      <c r="L18" s="67"/>
      <c r="M18" s="71" t="e">
        <f t="shared" si="0"/>
        <v>#DIV/0!</v>
      </c>
      <c r="N18" s="67"/>
      <c r="O18" s="68" t="s">
        <v>32</v>
      </c>
      <c r="P18" s="67"/>
      <c r="Q18" s="72" t="e">
        <f t="shared" si="1"/>
        <v>#DIV/0!</v>
      </c>
      <c r="R18" s="73">
        <f t="shared" si="2"/>
        <v>0</v>
      </c>
      <c r="S18" s="74"/>
      <c r="T18" s="69"/>
      <c r="U18" s="75">
        <f t="shared" si="4"/>
        <v>0</v>
      </c>
      <c r="V18" s="74"/>
      <c r="W18" s="75"/>
      <c r="X18" s="74"/>
      <c r="Y18" s="75"/>
      <c r="Z18" s="74"/>
      <c r="AA18" s="76"/>
      <c r="AB18" s="70"/>
      <c r="AC18" s="69"/>
      <c r="AD18" s="52">
        <f t="shared" si="3"/>
        <v>0</v>
      </c>
      <c r="AE18" s="25"/>
    </row>
    <row r="19" spans="1:31" ht="15" customHeight="1">
      <c r="A19" s="53">
        <f>'[1]Alapadatok'!G21</f>
        <v>0</v>
      </c>
      <c r="B19" s="54">
        <f>'[1]Alapadatok'!E21</f>
        <v>0</v>
      </c>
      <c r="C19" s="78"/>
      <c r="D19" s="79"/>
      <c r="E19" s="57" t="s">
        <v>32</v>
      </c>
      <c r="F19" s="79"/>
      <c r="G19" s="80"/>
      <c r="H19" s="57" t="s">
        <v>32</v>
      </c>
      <c r="I19" s="81"/>
      <c r="J19" s="79"/>
      <c r="K19" s="57" t="s">
        <v>32</v>
      </c>
      <c r="L19" s="79"/>
      <c r="M19" s="60" t="e">
        <f t="shared" si="0"/>
        <v>#DIV/0!</v>
      </c>
      <c r="N19" s="79"/>
      <c r="O19" s="57" t="s">
        <v>32</v>
      </c>
      <c r="P19" s="79"/>
      <c r="Q19" s="61" t="e">
        <f t="shared" si="1"/>
        <v>#DIV/0!</v>
      </c>
      <c r="R19" s="62">
        <f t="shared" si="2"/>
        <v>0</v>
      </c>
      <c r="S19" s="82"/>
      <c r="T19" s="80"/>
      <c r="U19" s="63">
        <f t="shared" si="4"/>
        <v>0</v>
      </c>
      <c r="V19" s="82"/>
      <c r="W19" s="83"/>
      <c r="X19" s="82"/>
      <c r="Y19" s="83"/>
      <c r="Z19" s="82"/>
      <c r="AA19" s="84"/>
      <c r="AB19" s="81"/>
      <c r="AC19" s="80"/>
      <c r="AD19" s="65">
        <f t="shared" si="3"/>
        <v>0</v>
      </c>
      <c r="AE19" s="25"/>
    </row>
    <row r="20" spans="1:31" ht="15" customHeight="1">
      <c r="A20" s="47">
        <f>'[1]Alapadatok'!G22</f>
        <v>0</v>
      </c>
      <c r="B20" s="48">
        <f>'[1]Alapadatok'!E22</f>
        <v>0</v>
      </c>
      <c r="C20" s="85"/>
      <c r="D20" s="86"/>
      <c r="E20" s="68" t="s">
        <v>32</v>
      </c>
      <c r="F20" s="86"/>
      <c r="G20" s="87"/>
      <c r="H20" s="68" t="s">
        <v>32</v>
      </c>
      <c r="I20" s="88"/>
      <c r="J20" s="86"/>
      <c r="K20" s="68" t="s">
        <v>32</v>
      </c>
      <c r="L20" s="86"/>
      <c r="M20" s="71" t="e">
        <f t="shared" si="0"/>
        <v>#DIV/0!</v>
      </c>
      <c r="N20" s="86"/>
      <c r="O20" s="68" t="s">
        <v>32</v>
      </c>
      <c r="P20" s="86"/>
      <c r="Q20" s="72" t="e">
        <f t="shared" si="1"/>
        <v>#DIV/0!</v>
      </c>
      <c r="R20" s="73">
        <f t="shared" si="2"/>
        <v>0</v>
      </c>
      <c r="S20" s="89"/>
      <c r="T20" s="87"/>
      <c r="U20" s="75">
        <f t="shared" si="4"/>
        <v>0</v>
      </c>
      <c r="V20" s="89"/>
      <c r="W20" s="90"/>
      <c r="X20" s="89"/>
      <c r="Y20" s="90"/>
      <c r="Z20" s="89"/>
      <c r="AA20" s="91"/>
      <c r="AB20" s="88"/>
      <c r="AC20" s="87"/>
      <c r="AD20" s="52">
        <f t="shared" si="3"/>
        <v>0</v>
      </c>
      <c r="AE20" s="25"/>
    </row>
    <row r="21" spans="1:31" ht="15" customHeight="1">
      <c r="A21" s="53">
        <f>'[1]Alapadatok'!G23</f>
        <v>0</v>
      </c>
      <c r="B21" s="54">
        <f>'[1]Alapadatok'!E23</f>
        <v>0</v>
      </c>
      <c r="C21" s="78"/>
      <c r="D21" s="79"/>
      <c r="E21" s="57" t="s">
        <v>32</v>
      </c>
      <c r="F21" s="79"/>
      <c r="G21" s="80"/>
      <c r="H21" s="57" t="s">
        <v>32</v>
      </c>
      <c r="I21" s="81"/>
      <c r="J21" s="79"/>
      <c r="K21" s="57" t="s">
        <v>32</v>
      </c>
      <c r="L21" s="79"/>
      <c r="M21" s="60" t="e">
        <f t="shared" si="0"/>
        <v>#DIV/0!</v>
      </c>
      <c r="N21" s="79"/>
      <c r="O21" s="57" t="s">
        <v>32</v>
      </c>
      <c r="P21" s="79"/>
      <c r="Q21" s="61" t="e">
        <f t="shared" si="1"/>
        <v>#DIV/0!</v>
      </c>
      <c r="R21" s="62">
        <f t="shared" si="2"/>
        <v>0</v>
      </c>
      <c r="S21" s="82"/>
      <c r="T21" s="80"/>
      <c r="U21" s="63">
        <f t="shared" si="4"/>
        <v>0</v>
      </c>
      <c r="V21" s="82"/>
      <c r="W21" s="83"/>
      <c r="X21" s="82"/>
      <c r="Y21" s="83"/>
      <c r="Z21" s="82"/>
      <c r="AA21" s="84"/>
      <c r="AB21" s="81"/>
      <c r="AC21" s="80"/>
      <c r="AD21" s="65">
        <f t="shared" si="3"/>
        <v>0</v>
      </c>
      <c r="AE21" s="25"/>
    </row>
    <row r="22" spans="1:31" ht="15" customHeight="1">
      <c r="A22" s="47">
        <f>'[1]Alapadatok'!G24</f>
        <v>0</v>
      </c>
      <c r="B22" s="48">
        <f>'[1]Alapadatok'!E24</f>
        <v>0</v>
      </c>
      <c r="C22" s="85"/>
      <c r="D22" s="86"/>
      <c r="E22" s="68" t="s">
        <v>32</v>
      </c>
      <c r="F22" s="86"/>
      <c r="G22" s="87"/>
      <c r="H22" s="68" t="s">
        <v>32</v>
      </c>
      <c r="I22" s="88"/>
      <c r="J22" s="86"/>
      <c r="K22" s="68" t="s">
        <v>32</v>
      </c>
      <c r="L22" s="86"/>
      <c r="M22" s="71" t="e">
        <f t="shared" si="0"/>
        <v>#DIV/0!</v>
      </c>
      <c r="N22" s="86"/>
      <c r="O22" s="68" t="s">
        <v>32</v>
      </c>
      <c r="P22" s="86"/>
      <c r="Q22" s="72" t="e">
        <f t="shared" si="1"/>
        <v>#DIV/0!</v>
      </c>
      <c r="R22" s="73">
        <f t="shared" si="2"/>
        <v>0</v>
      </c>
      <c r="S22" s="89"/>
      <c r="T22" s="87"/>
      <c r="U22" s="75">
        <f t="shared" si="4"/>
        <v>0</v>
      </c>
      <c r="V22" s="89"/>
      <c r="W22" s="90"/>
      <c r="X22" s="89"/>
      <c r="Y22" s="90"/>
      <c r="Z22" s="89"/>
      <c r="AA22" s="91"/>
      <c r="AB22" s="88"/>
      <c r="AC22" s="87"/>
      <c r="AD22" s="52">
        <f t="shared" si="3"/>
        <v>0</v>
      </c>
      <c r="AE22" s="25"/>
    </row>
    <row r="23" spans="1:31" ht="15" customHeight="1">
      <c r="A23" s="53">
        <f>'[1]Alapadatok'!G25</f>
        <v>0</v>
      </c>
      <c r="B23" s="54">
        <f>'[1]Alapadatok'!E25</f>
        <v>0</v>
      </c>
      <c r="C23" s="78"/>
      <c r="D23" s="79"/>
      <c r="E23" s="57" t="s">
        <v>32</v>
      </c>
      <c r="F23" s="79"/>
      <c r="G23" s="80"/>
      <c r="H23" s="57" t="s">
        <v>32</v>
      </c>
      <c r="I23" s="81"/>
      <c r="J23" s="79"/>
      <c r="K23" s="57" t="s">
        <v>32</v>
      </c>
      <c r="L23" s="79"/>
      <c r="M23" s="60" t="e">
        <f t="shared" si="0"/>
        <v>#DIV/0!</v>
      </c>
      <c r="N23" s="79"/>
      <c r="O23" s="57" t="s">
        <v>32</v>
      </c>
      <c r="P23" s="79"/>
      <c r="Q23" s="61" t="e">
        <f t="shared" si="1"/>
        <v>#DIV/0!</v>
      </c>
      <c r="R23" s="62">
        <f t="shared" si="2"/>
        <v>0</v>
      </c>
      <c r="S23" s="82"/>
      <c r="T23" s="80"/>
      <c r="U23" s="63">
        <f t="shared" si="4"/>
        <v>0</v>
      </c>
      <c r="V23" s="82"/>
      <c r="W23" s="83"/>
      <c r="X23" s="82"/>
      <c r="Y23" s="83"/>
      <c r="Z23" s="82"/>
      <c r="AA23" s="84"/>
      <c r="AB23" s="81"/>
      <c r="AC23" s="80"/>
      <c r="AD23" s="65">
        <f t="shared" si="3"/>
        <v>0</v>
      </c>
      <c r="AE23" s="25"/>
    </row>
    <row r="24" spans="1:31" ht="15" customHeight="1" thickBot="1">
      <c r="A24" s="47">
        <f>'[1]Alapadatok'!G26</f>
        <v>0</v>
      </c>
      <c r="B24" s="48">
        <f>'[1]Alapadatok'!E26</f>
        <v>0</v>
      </c>
      <c r="C24" s="92"/>
      <c r="D24" s="93"/>
      <c r="E24" s="49" t="s">
        <v>32</v>
      </c>
      <c r="F24" s="93"/>
      <c r="G24" s="94"/>
      <c r="H24" s="49" t="s">
        <v>32</v>
      </c>
      <c r="I24" s="95"/>
      <c r="J24" s="93"/>
      <c r="K24" s="49" t="s">
        <v>32</v>
      </c>
      <c r="L24" s="93"/>
      <c r="M24" s="50" t="e">
        <f t="shared" si="0"/>
        <v>#DIV/0!</v>
      </c>
      <c r="N24" s="93"/>
      <c r="O24" s="49" t="s">
        <v>32</v>
      </c>
      <c r="P24" s="93"/>
      <c r="Q24" s="96" t="e">
        <f t="shared" si="1"/>
        <v>#DIV/0!</v>
      </c>
      <c r="R24" s="51">
        <f t="shared" si="2"/>
        <v>0</v>
      </c>
      <c r="S24" s="97"/>
      <c r="T24" s="94"/>
      <c r="U24" s="98">
        <f t="shared" si="4"/>
        <v>0</v>
      </c>
      <c r="V24" s="99"/>
      <c r="W24" s="98"/>
      <c r="X24" s="97"/>
      <c r="Y24" s="100"/>
      <c r="Z24" s="97"/>
      <c r="AA24" s="101"/>
      <c r="AB24" s="95"/>
      <c r="AC24" s="94"/>
      <c r="AD24" s="52">
        <f t="shared" si="3"/>
        <v>0</v>
      </c>
      <c r="AE24" s="25"/>
    </row>
    <row r="25" spans="1:31" ht="15" customHeight="1" thickBot="1">
      <c r="A25" s="102"/>
      <c r="B25" s="103" t="s">
        <v>33</v>
      </c>
      <c r="C25" s="104"/>
      <c r="D25" s="105">
        <f>SUM(D7:D24)</f>
        <v>32</v>
      </c>
      <c r="E25" s="106" t="s">
        <v>32</v>
      </c>
      <c r="F25" s="105">
        <f>SUM(F7:F24)</f>
        <v>17</v>
      </c>
      <c r="G25" s="107">
        <f>SUM(G7:G24)</f>
        <v>14</v>
      </c>
      <c r="H25" s="106" t="s">
        <v>32</v>
      </c>
      <c r="I25" s="108">
        <f>SUM(I7:I24)</f>
        <v>1</v>
      </c>
      <c r="J25" s="105">
        <f>SUM(J7:J24)</f>
        <v>25</v>
      </c>
      <c r="K25" s="106" t="s">
        <v>32</v>
      </c>
      <c r="L25" s="108">
        <f>SUM(L7:L24)</f>
        <v>7</v>
      </c>
      <c r="M25" s="109">
        <f t="shared" si="0"/>
        <v>0.352112676056338</v>
      </c>
      <c r="N25" s="107">
        <f>SUM(N7:N24)</f>
        <v>16</v>
      </c>
      <c r="O25" s="106" t="s">
        <v>32</v>
      </c>
      <c r="P25" s="105">
        <f>SUM(P7:P24)</f>
        <v>5</v>
      </c>
      <c r="Q25" s="110">
        <f t="shared" si="1"/>
        <v>0.3125</v>
      </c>
      <c r="R25" s="111">
        <f>SUM(R7:R24)</f>
        <v>62</v>
      </c>
      <c r="S25" s="112">
        <f>SUM(S7:S24)</f>
        <v>32</v>
      </c>
      <c r="T25" s="107">
        <f>SUM(T7:T24)</f>
        <v>26</v>
      </c>
      <c r="U25" s="113">
        <f>SUM(S25:T25)</f>
        <v>58</v>
      </c>
      <c r="V25" s="112">
        <f aca="true" t="shared" si="5" ref="V25:AD25">SUM(V7:V24)</f>
        <v>16</v>
      </c>
      <c r="W25" s="114">
        <f t="shared" si="5"/>
        <v>27</v>
      </c>
      <c r="X25" s="112">
        <f t="shared" si="5"/>
        <v>15</v>
      </c>
      <c r="Y25" s="114">
        <f t="shared" si="5"/>
        <v>21</v>
      </c>
      <c r="Z25" s="112">
        <f t="shared" si="5"/>
        <v>15</v>
      </c>
      <c r="AA25" s="115">
        <f t="shared" si="5"/>
        <v>0</v>
      </c>
      <c r="AB25" s="112">
        <f t="shared" si="5"/>
        <v>0</v>
      </c>
      <c r="AC25" s="114">
        <f t="shared" si="5"/>
        <v>0</v>
      </c>
      <c r="AD25" s="116" t="e">
        <f t="shared" si="5"/>
        <v>#VALUE!</v>
      </c>
      <c r="AE25" s="25"/>
    </row>
    <row r="26" spans="1:31" ht="9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25"/>
    </row>
    <row r="27" spans="1:31" ht="10.5">
      <c r="A27" s="117"/>
      <c r="B27" s="119" t="s">
        <v>13</v>
      </c>
      <c r="C27" s="118" t="s">
        <v>34</v>
      </c>
      <c r="D27" s="118"/>
      <c r="E27" s="118"/>
      <c r="F27" s="118"/>
      <c r="G27" s="118"/>
      <c r="H27" s="119" t="s">
        <v>7</v>
      </c>
      <c r="I27" s="119" t="s">
        <v>35</v>
      </c>
      <c r="J27" s="118"/>
      <c r="K27" s="118"/>
      <c r="L27" s="118"/>
      <c r="M27" s="118"/>
      <c r="N27" s="118"/>
      <c r="O27" s="119" t="s">
        <v>30</v>
      </c>
      <c r="P27" s="118" t="s">
        <v>36</v>
      </c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25"/>
    </row>
    <row r="28" spans="1:31" ht="10.5">
      <c r="A28" s="117"/>
      <c r="B28" s="119" t="s">
        <v>37</v>
      </c>
      <c r="C28" s="119" t="s">
        <v>38</v>
      </c>
      <c r="D28" s="118"/>
      <c r="E28" s="118"/>
      <c r="F28" s="118"/>
      <c r="G28" s="118"/>
      <c r="H28" s="119" t="s">
        <v>24</v>
      </c>
      <c r="I28" s="119" t="s">
        <v>39</v>
      </c>
      <c r="J28" s="118"/>
      <c r="K28" s="118"/>
      <c r="L28" s="118"/>
      <c r="M28" s="118"/>
      <c r="N28" s="118"/>
      <c r="O28" s="118"/>
      <c r="P28" s="118" t="s">
        <v>40</v>
      </c>
      <c r="Q28" s="118"/>
      <c r="R28" s="118"/>
      <c r="S28" s="118"/>
      <c r="T28" s="118" t="s">
        <v>41</v>
      </c>
      <c r="U28" s="118"/>
      <c r="V28" s="118"/>
      <c r="W28" s="118"/>
      <c r="X28" s="118"/>
      <c r="Y28" s="118" t="s">
        <v>42</v>
      </c>
      <c r="Z28" s="118"/>
      <c r="AA28" s="118"/>
      <c r="AB28" s="118"/>
      <c r="AC28" s="118"/>
      <c r="AD28" s="120" t="e">
        <f>(F28-D28)+(I28-G28)+(L28-J28)+(P28-N28)+R28+S28+T28+(1.5*V28)-W28+(1.5*X28)+(1.5*Z28)+AB28+(AA28*AC28)</f>
        <v>#VALUE!</v>
      </c>
      <c r="AE28" s="25"/>
    </row>
    <row r="29" spans="1:31" ht="10.5">
      <c r="A29" s="117"/>
      <c r="B29" s="119" t="s">
        <v>43</v>
      </c>
      <c r="C29" s="119" t="s">
        <v>44</v>
      </c>
      <c r="D29" s="118"/>
      <c r="E29" s="118"/>
      <c r="F29" s="118"/>
      <c r="G29" s="118"/>
      <c r="H29" s="119" t="s">
        <v>25</v>
      </c>
      <c r="I29" s="119" t="s">
        <v>45</v>
      </c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 t="s">
        <v>46</v>
      </c>
      <c r="U29" s="118"/>
      <c r="V29" s="118"/>
      <c r="W29" s="118"/>
      <c r="X29" s="118"/>
      <c r="Y29" s="118" t="s">
        <v>47</v>
      </c>
      <c r="Z29" s="118"/>
      <c r="AA29" s="118"/>
      <c r="AB29" s="118"/>
      <c r="AC29" s="118"/>
      <c r="AD29" s="121" t="e">
        <f>(F29-D29)+(I29-G29)+(L29-J29)+(P29-N29)+R29+S29+(1.5*T29)+(1.5*V29)-W29+(1.5*X29)+Z29+AB29+(AA29*AC29)</f>
        <v>#VALUE!</v>
      </c>
      <c r="AE29" s="25"/>
    </row>
    <row r="30" spans="1:31" ht="10.5">
      <c r="A30" s="117"/>
      <c r="B30" s="119" t="s">
        <v>48</v>
      </c>
      <c r="C30" s="119" t="s">
        <v>49</v>
      </c>
      <c r="D30" s="118"/>
      <c r="E30" s="118"/>
      <c r="F30" s="118"/>
      <c r="G30" s="118"/>
      <c r="H30" s="119" t="s">
        <v>26</v>
      </c>
      <c r="I30" s="119" t="s">
        <v>50</v>
      </c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 t="s">
        <v>51</v>
      </c>
      <c r="U30" s="118"/>
      <c r="V30" s="118"/>
      <c r="W30" s="118"/>
      <c r="X30" s="118"/>
      <c r="Y30" s="118" t="s">
        <v>52</v>
      </c>
      <c r="Z30" s="118"/>
      <c r="AA30" s="118"/>
      <c r="AB30" s="118"/>
      <c r="AC30" s="118"/>
      <c r="AD30" s="121" t="e">
        <f>(F30-D30)+(I30-G30)+(L30-J30)+(P30-N30)+R30+S30+(1.5*T30)+V30-W30+(1.5*X30)+Z30+(1.5*AB30)+(AA30*AC30)</f>
        <v>#VALUE!</v>
      </c>
      <c r="AE30" s="25"/>
    </row>
    <row r="31" spans="1:31" ht="10.5">
      <c r="A31" s="117"/>
      <c r="B31" s="119" t="s">
        <v>20</v>
      </c>
      <c r="C31" s="119" t="s">
        <v>53</v>
      </c>
      <c r="D31" s="118"/>
      <c r="E31" s="118"/>
      <c r="F31" s="118"/>
      <c r="G31" s="118"/>
      <c r="H31" s="119" t="s">
        <v>27</v>
      </c>
      <c r="I31" s="119" t="s">
        <v>54</v>
      </c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25"/>
    </row>
    <row r="32" spans="1:31" ht="10.5">
      <c r="A32" s="117"/>
      <c r="B32" s="119" t="s">
        <v>21</v>
      </c>
      <c r="C32" s="119" t="s">
        <v>55</v>
      </c>
      <c r="D32" s="118"/>
      <c r="E32" s="118"/>
      <c r="F32" s="118"/>
      <c r="G32" s="118"/>
      <c r="H32" s="119" t="s">
        <v>56</v>
      </c>
      <c r="I32" s="118"/>
      <c r="J32" s="118"/>
      <c r="K32" s="118"/>
      <c r="L32" s="118"/>
      <c r="M32" s="118"/>
      <c r="N32" s="118"/>
      <c r="O32" s="119" t="s">
        <v>57</v>
      </c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21">
        <f>(F32-D32)+(I32-G32)+(L32-J32)+(P32-N32)+R32+S32+T32+V32-W32+X32+Z32+AB32+(AA32*AC32)</f>
        <v>0</v>
      </c>
      <c r="AE32" s="25"/>
    </row>
    <row r="33" spans="1:31" ht="10.5">
      <c r="A33" s="117"/>
      <c r="B33" s="119" t="s">
        <v>22</v>
      </c>
      <c r="C33" s="119" t="s">
        <v>58</v>
      </c>
      <c r="D33" s="118"/>
      <c r="E33" s="118"/>
      <c r="F33" s="118"/>
      <c r="G33" s="118"/>
      <c r="H33" s="119" t="s">
        <v>29</v>
      </c>
      <c r="I33" s="119" t="s">
        <v>59</v>
      </c>
      <c r="J33" s="118"/>
      <c r="K33" s="118"/>
      <c r="L33" s="118"/>
      <c r="M33" s="118"/>
      <c r="N33" s="118"/>
      <c r="O33" s="118"/>
      <c r="P33" s="118" t="s">
        <v>60</v>
      </c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25"/>
    </row>
    <row r="34" spans="1:31" ht="9.75" customHeight="1">
      <c r="A34" s="117"/>
      <c r="B34" s="119" t="s">
        <v>23</v>
      </c>
      <c r="C34" s="118" t="s">
        <v>61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22" t="s">
        <v>62</v>
      </c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25"/>
    </row>
    <row r="35" spans="1:31" ht="10.5" hidden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25"/>
    </row>
    <row r="36" spans="1:31" ht="11.25" thickBot="1">
      <c r="A36" s="123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5"/>
    </row>
    <row r="37" ht="11.25" hidden="1" thickBot="1"/>
    <row r="38" spans="1:33" s="130" customFormat="1" ht="15" customHeight="1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8"/>
      <c r="O38" s="126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8"/>
      <c r="AF38" s="129"/>
      <c r="AG38" s="129"/>
    </row>
    <row r="39" spans="1:33" s="130" customFormat="1" ht="15" customHeight="1">
      <c r="A39" s="131" t="s">
        <v>63</v>
      </c>
      <c r="B39" s="132"/>
      <c r="C39" s="132"/>
      <c r="D39" s="132"/>
      <c r="E39" s="133"/>
      <c r="F39" s="161" t="str">
        <f>C4</f>
        <v>Dávid Kornél Kosársuli</v>
      </c>
      <c r="G39" s="161"/>
      <c r="H39" s="161"/>
      <c r="I39" s="161"/>
      <c r="J39" s="133"/>
      <c r="K39" s="161" t="str">
        <f>C5</f>
        <v>ELITE Basket</v>
      </c>
      <c r="L39" s="161"/>
      <c r="M39" s="161"/>
      <c r="N39" s="162"/>
      <c r="O39" s="131" t="s">
        <v>64</v>
      </c>
      <c r="P39" s="132"/>
      <c r="Q39" s="132"/>
      <c r="R39" s="132"/>
      <c r="S39" s="133"/>
      <c r="T39" s="161" t="str">
        <f>C4</f>
        <v>Dávid Kornél Kosársuli</v>
      </c>
      <c r="U39" s="161"/>
      <c r="V39" s="161"/>
      <c r="W39" s="161"/>
      <c r="X39" s="161"/>
      <c r="Y39" s="133"/>
      <c r="Z39" s="161" t="str">
        <f>C5</f>
        <v>ELITE Basket</v>
      </c>
      <c r="AA39" s="161"/>
      <c r="AB39" s="161"/>
      <c r="AC39" s="161"/>
      <c r="AD39" s="161"/>
      <c r="AE39" s="134"/>
      <c r="AF39" s="129"/>
      <c r="AG39" s="129"/>
    </row>
    <row r="40" spans="1:33" s="130" customFormat="1" ht="15" customHeight="1">
      <c r="A40" s="135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4"/>
      <c r="O40" s="135"/>
      <c r="P40" s="133"/>
      <c r="Q40" s="133"/>
      <c r="R40" s="133"/>
      <c r="S40" s="133"/>
      <c r="T40" s="133"/>
      <c r="U40" s="133"/>
      <c r="V40" s="133"/>
      <c r="W40" s="133"/>
      <c r="X40" s="136"/>
      <c r="Y40" s="133"/>
      <c r="Z40" s="133"/>
      <c r="AA40" s="133"/>
      <c r="AB40" s="133"/>
      <c r="AC40" s="133"/>
      <c r="AD40" s="133"/>
      <c r="AE40" s="134"/>
      <c r="AF40" s="129"/>
      <c r="AG40" s="129"/>
    </row>
    <row r="41" spans="1:33" s="130" customFormat="1" ht="15" customHeight="1">
      <c r="A41" s="135"/>
      <c r="B41" s="137" t="s">
        <v>65</v>
      </c>
      <c r="C41" s="137"/>
      <c r="D41" s="137"/>
      <c r="E41" s="133"/>
      <c r="F41" s="161"/>
      <c r="G41" s="161"/>
      <c r="H41" s="161"/>
      <c r="I41" s="161"/>
      <c r="J41" s="138"/>
      <c r="K41" s="161"/>
      <c r="L41" s="164"/>
      <c r="M41" s="164"/>
      <c r="N41" s="165"/>
      <c r="O41" s="135"/>
      <c r="P41" s="139" t="s">
        <v>66</v>
      </c>
      <c r="Q41" s="137"/>
      <c r="R41" s="139"/>
      <c r="S41" s="133"/>
      <c r="T41" s="161">
        <f>(F25*2)</f>
        <v>34</v>
      </c>
      <c r="U41" s="161"/>
      <c r="V41" s="161"/>
      <c r="W41" s="161"/>
      <c r="X41" s="161"/>
      <c r="Y41" s="138"/>
      <c r="Z41" s="161"/>
      <c r="AA41" s="161"/>
      <c r="AB41" s="161"/>
      <c r="AC41" s="161"/>
      <c r="AD41" s="161"/>
      <c r="AE41" s="134"/>
      <c r="AF41" s="129"/>
      <c r="AG41" s="129"/>
    </row>
    <row r="42" spans="1:33" s="130" customFormat="1" ht="15" customHeight="1">
      <c r="A42" s="135"/>
      <c r="B42" s="133"/>
      <c r="C42" s="133"/>
      <c r="D42" s="133"/>
      <c r="E42" s="133"/>
      <c r="F42" s="138"/>
      <c r="G42" s="140"/>
      <c r="H42" s="138"/>
      <c r="I42" s="138"/>
      <c r="J42" s="138"/>
      <c r="K42" s="138"/>
      <c r="L42" s="138"/>
      <c r="M42" s="141"/>
      <c r="N42" s="142"/>
      <c r="O42" s="135"/>
      <c r="P42" s="133"/>
      <c r="Q42" s="133"/>
      <c r="R42" s="133"/>
      <c r="S42" s="133"/>
      <c r="T42" s="138"/>
      <c r="U42" s="138"/>
      <c r="V42" s="143"/>
      <c r="W42" s="138"/>
      <c r="X42" s="136"/>
      <c r="Y42" s="138"/>
      <c r="Z42" s="138"/>
      <c r="AA42" s="138"/>
      <c r="AB42" s="143"/>
      <c r="AC42" s="138"/>
      <c r="AD42" s="133"/>
      <c r="AE42" s="134"/>
      <c r="AF42" s="129"/>
      <c r="AG42" s="129"/>
    </row>
    <row r="43" spans="1:33" s="130" customFormat="1" ht="15" customHeight="1">
      <c r="A43" s="135"/>
      <c r="B43" s="137" t="s">
        <v>67</v>
      </c>
      <c r="C43" s="137"/>
      <c r="D43" s="137"/>
      <c r="E43" s="133"/>
      <c r="F43" s="161">
        <f>P4-F41</f>
        <v>65</v>
      </c>
      <c r="G43" s="161"/>
      <c r="H43" s="161"/>
      <c r="I43" s="161"/>
      <c r="J43" s="138"/>
      <c r="K43" s="161">
        <f>P5-K41</f>
        <v>62</v>
      </c>
      <c r="L43" s="164"/>
      <c r="M43" s="164"/>
      <c r="N43" s="165"/>
      <c r="O43" s="135"/>
      <c r="P43" s="139" t="s">
        <v>68</v>
      </c>
      <c r="Q43" s="137"/>
      <c r="R43" s="139"/>
      <c r="S43" s="133"/>
      <c r="T43" s="161">
        <f>(L25*3)</f>
        <v>21</v>
      </c>
      <c r="U43" s="161"/>
      <c r="V43" s="161"/>
      <c r="W43" s="161"/>
      <c r="X43" s="161"/>
      <c r="Y43" s="138"/>
      <c r="Z43" s="161"/>
      <c r="AA43" s="161"/>
      <c r="AB43" s="161"/>
      <c r="AC43" s="161"/>
      <c r="AD43" s="161"/>
      <c r="AE43" s="134"/>
      <c r="AF43" s="129"/>
      <c r="AG43" s="129"/>
    </row>
    <row r="44" spans="1:33" s="130" customFormat="1" ht="15" customHeight="1">
      <c r="A44" s="135"/>
      <c r="B44" s="133"/>
      <c r="C44" s="133"/>
      <c r="D44" s="133"/>
      <c r="E44" s="133"/>
      <c r="F44" s="138"/>
      <c r="G44" s="138"/>
      <c r="H44" s="138"/>
      <c r="I44" s="138"/>
      <c r="J44" s="138"/>
      <c r="K44" s="138"/>
      <c r="L44" s="138"/>
      <c r="M44" s="138"/>
      <c r="N44" s="142"/>
      <c r="O44" s="135"/>
      <c r="P44" s="133"/>
      <c r="Q44" s="133"/>
      <c r="R44" s="133"/>
      <c r="S44" s="133"/>
      <c r="T44" s="138"/>
      <c r="U44" s="138"/>
      <c r="V44" s="143"/>
      <c r="W44" s="138"/>
      <c r="X44" s="136"/>
      <c r="Y44" s="138"/>
      <c r="Z44" s="138"/>
      <c r="AA44" s="138"/>
      <c r="AB44" s="143"/>
      <c r="AC44" s="138"/>
      <c r="AD44" s="133"/>
      <c r="AE44" s="134"/>
      <c r="AF44" s="129"/>
      <c r="AG44" s="129"/>
    </row>
    <row r="45" spans="1:33" s="130" customFormat="1" ht="15" customHeight="1">
      <c r="A45" s="131" t="s">
        <v>69</v>
      </c>
      <c r="B45" s="144"/>
      <c r="C45" s="144"/>
      <c r="D45" s="144"/>
      <c r="E45" s="133"/>
      <c r="F45" s="161" t="str">
        <f>C4</f>
        <v>Dávid Kornél Kosársuli</v>
      </c>
      <c r="G45" s="161"/>
      <c r="H45" s="161"/>
      <c r="I45" s="161"/>
      <c r="J45" s="138"/>
      <c r="K45" s="161" t="str">
        <f>C5</f>
        <v>ELITE Basket</v>
      </c>
      <c r="L45" s="161"/>
      <c r="M45" s="161"/>
      <c r="N45" s="162"/>
      <c r="O45" s="135"/>
      <c r="P45" s="139" t="s">
        <v>70</v>
      </c>
      <c r="Q45" s="137"/>
      <c r="R45" s="139"/>
      <c r="S45" s="133"/>
      <c r="T45" s="161">
        <f>P25</f>
        <v>5</v>
      </c>
      <c r="U45" s="161"/>
      <c r="V45" s="161"/>
      <c r="W45" s="161"/>
      <c r="X45" s="161"/>
      <c r="Y45" s="138"/>
      <c r="Z45" s="161"/>
      <c r="AA45" s="161"/>
      <c r="AB45" s="161"/>
      <c r="AC45" s="161"/>
      <c r="AD45" s="161"/>
      <c r="AE45" s="134"/>
      <c r="AF45" s="139"/>
      <c r="AG45" s="139"/>
    </row>
    <row r="46" spans="1:33" s="130" customFormat="1" ht="15" customHeight="1">
      <c r="A46" s="135"/>
      <c r="B46" s="133"/>
      <c r="C46" s="133"/>
      <c r="D46" s="133"/>
      <c r="E46" s="133"/>
      <c r="F46" s="138"/>
      <c r="G46" s="138"/>
      <c r="H46" s="138"/>
      <c r="I46" s="138"/>
      <c r="J46" s="138"/>
      <c r="K46" s="138"/>
      <c r="L46" s="138"/>
      <c r="M46" s="138"/>
      <c r="N46" s="142"/>
      <c r="O46" s="135"/>
      <c r="P46" s="133"/>
      <c r="Q46" s="133"/>
      <c r="R46" s="133"/>
      <c r="S46" s="133"/>
      <c r="T46" s="138"/>
      <c r="U46" s="138"/>
      <c r="V46" s="143"/>
      <c r="W46" s="138"/>
      <c r="X46" s="136"/>
      <c r="Y46" s="138"/>
      <c r="Z46" s="138"/>
      <c r="AA46" s="138"/>
      <c r="AB46" s="143"/>
      <c r="AC46" s="138"/>
      <c r="AD46" s="133"/>
      <c r="AE46" s="134"/>
      <c r="AF46" s="139"/>
      <c r="AG46" s="139"/>
    </row>
    <row r="47" spans="1:33" s="130" customFormat="1" ht="15" customHeight="1">
      <c r="A47" s="135"/>
      <c r="B47" s="139" t="s">
        <v>71</v>
      </c>
      <c r="C47" s="139"/>
      <c r="D47" s="139"/>
      <c r="E47" s="133"/>
      <c r="F47" s="161">
        <f>S25</f>
        <v>32</v>
      </c>
      <c r="G47" s="161"/>
      <c r="H47" s="161"/>
      <c r="I47" s="161"/>
      <c r="J47" s="138"/>
      <c r="K47" s="161"/>
      <c r="L47" s="161"/>
      <c r="M47" s="161"/>
      <c r="N47" s="162"/>
      <c r="O47" s="135"/>
      <c r="P47" s="139" t="s">
        <v>72</v>
      </c>
      <c r="Q47" s="137"/>
      <c r="R47" s="139"/>
      <c r="S47" s="133"/>
      <c r="T47" s="163">
        <f>R25/(D25+G25+J25+(N25/2)+W25)</f>
        <v>0.5849056603773585</v>
      </c>
      <c r="U47" s="163"/>
      <c r="V47" s="163"/>
      <c r="W47" s="163"/>
      <c r="X47" s="163"/>
      <c r="Y47" s="138"/>
      <c r="Z47" s="163"/>
      <c r="AA47" s="163"/>
      <c r="AB47" s="163"/>
      <c r="AC47" s="163"/>
      <c r="AD47" s="163"/>
      <c r="AE47" s="134"/>
      <c r="AF47" s="139"/>
      <c r="AG47" s="139"/>
    </row>
    <row r="48" spans="1:33" s="130" customFormat="1" ht="15" customHeight="1">
      <c r="A48" s="135"/>
      <c r="B48" s="133"/>
      <c r="C48" s="133"/>
      <c r="D48" s="133"/>
      <c r="E48" s="133"/>
      <c r="F48" s="138"/>
      <c r="G48" s="140"/>
      <c r="H48" s="141"/>
      <c r="I48" s="138"/>
      <c r="J48" s="138"/>
      <c r="K48" s="138"/>
      <c r="L48" s="138"/>
      <c r="M48" s="141"/>
      <c r="N48" s="142"/>
      <c r="O48" s="135"/>
      <c r="P48" s="133"/>
      <c r="Q48" s="133"/>
      <c r="R48" s="133"/>
      <c r="S48" s="133"/>
      <c r="T48" s="138"/>
      <c r="U48" s="138"/>
      <c r="V48" s="138"/>
      <c r="W48" s="138"/>
      <c r="X48" s="136"/>
      <c r="Y48" s="138"/>
      <c r="Z48" s="138"/>
      <c r="AA48" s="138"/>
      <c r="AB48" s="138"/>
      <c r="AC48" s="138"/>
      <c r="AD48" s="133"/>
      <c r="AE48" s="134"/>
      <c r="AF48" s="139"/>
      <c r="AG48" s="139"/>
    </row>
    <row r="49" spans="1:31" ht="15" customHeight="1">
      <c r="A49" s="145"/>
      <c r="B49" s="137" t="s">
        <v>73</v>
      </c>
      <c r="C49" s="146"/>
      <c r="D49" s="146"/>
      <c r="E49" s="147"/>
      <c r="F49" s="158">
        <f>F47/(F47+K51)</f>
        <v>1</v>
      </c>
      <c r="G49" s="158"/>
      <c r="H49" s="158"/>
      <c r="I49" s="158"/>
      <c r="J49" s="138"/>
      <c r="K49" s="158">
        <f>K47/(K47+F51)</f>
        <v>0</v>
      </c>
      <c r="L49" s="158"/>
      <c r="M49" s="158"/>
      <c r="N49" s="159"/>
      <c r="O49" s="131" t="s">
        <v>74</v>
      </c>
      <c r="P49" s="144"/>
      <c r="Q49" s="132"/>
      <c r="R49" s="132"/>
      <c r="S49" s="147"/>
      <c r="T49" s="161" t="str">
        <f>C4</f>
        <v>Dávid Kornél Kosársuli</v>
      </c>
      <c r="U49" s="161"/>
      <c r="V49" s="161"/>
      <c r="W49" s="161"/>
      <c r="X49" s="161"/>
      <c r="Y49" s="138"/>
      <c r="Z49" s="161" t="str">
        <f>C5</f>
        <v>ELITE Basket</v>
      </c>
      <c r="AA49" s="161"/>
      <c r="AB49" s="161"/>
      <c r="AC49" s="161"/>
      <c r="AD49" s="161"/>
      <c r="AE49" s="148"/>
    </row>
    <row r="50" spans="1:31" ht="15" customHeight="1">
      <c r="A50" s="135"/>
      <c r="B50" s="133"/>
      <c r="C50" s="147"/>
      <c r="D50" s="147"/>
      <c r="E50" s="147"/>
      <c r="F50" s="138"/>
      <c r="G50" s="140"/>
      <c r="H50" s="141"/>
      <c r="I50" s="138"/>
      <c r="J50" s="138"/>
      <c r="K50" s="138"/>
      <c r="L50" s="138"/>
      <c r="M50" s="141"/>
      <c r="N50" s="142"/>
      <c r="O50" s="135"/>
      <c r="P50" s="133"/>
      <c r="Q50" s="133"/>
      <c r="R50" s="133"/>
      <c r="S50" s="147"/>
      <c r="T50" s="138"/>
      <c r="U50" s="138"/>
      <c r="V50" s="138"/>
      <c r="W50" s="138"/>
      <c r="X50" s="149"/>
      <c r="Y50" s="138"/>
      <c r="Z50" s="138"/>
      <c r="AA50" s="138"/>
      <c r="AB50" s="138"/>
      <c r="AC50" s="138"/>
      <c r="AD50" s="133"/>
      <c r="AE50" s="148"/>
    </row>
    <row r="51" spans="1:31" ht="15" customHeight="1">
      <c r="A51" s="135"/>
      <c r="B51" s="139" t="s">
        <v>75</v>
      </c>
      <c r="C51" s="150"/>
      <c r="D51" s="150"/>
      <c r="E51" s="147"/>
      <c r="F51" s="161">
        <f>T25</f>
        <v>26</v>
      </c>
      <c r="G51" s="161"/>
      <c r="H51" s="161"/>
      <c r="I51" s="161"/>
      <c r="J51" s="138"/>
      <c r="K51" s="161"/>
      <c r="L51" s="161"/>
      <c r="M51" s="161"/>
      <c r="N51" s="162"/>
      <c r="O51" s="135"/>
      <c r="P51" s="139" t="s">
        <v>76</v>
      </c>
      <c r="Q51" s="139"/>
      <c r="R51" s="139"/>
      <c r="S51" s="147"/>
      <c r="T51" s="160"/>
      <c r="U51" s="160"/>
      <c r="V51" s="160"/>
      <c r="W51" s="160"/>
      <c r="X51" s="160"/>
      <c r="Y51" s="138"/>
      <c r="Z51" s="161"/>
      <c r="AA51" s="161"/>
      <c r="AB51" s="161"/>
      <c r="AC51" s="161"/>
      <c r="AD51" s="161"/>
      <c r="AE51" s="148"/>
    </row>
    <row r="52" spans="1:31" ht="15" customHeight="1">
      <c r="A52" s="135"/>
      <c r="B52" s="133"/>
      <c r="C52" s="147"/>
      <c r="D52" s="147"/>
      <c r="E52" s="147"/>
      <c r="F52" s="138"/>
      <c r="G52" s="140"/>
      <c r="H52" s="141"/>
      <c r="I52" s="138"/>
      <c r="J52" s="138"/>
      <c r="K52" s="138"/>
      <c r="L52" s="138"/>
      <c r="M52" s="141"/>
      <c r="N52" s="142"/>
      <c r="O52" s="135"/>
      <c r="P52" s="133"/>
      <c r="Q52" s="133"/>
      <c r="R52" s="133"/>
      <c r="S52" s="147"/>
      <c r="T52" s="138"/>
      <c r="U52" s="138"/>
      <c r="V52" s="143"/>
      <c r="W52" s="138"/>
      <c r="X52" s="149"/>
      <c r="Y52" s="138"/>
      <c r="Z52" s="138"/>
      <c r="AA52" s="138"/>
      <c r="AB52" s="143"/>
      <c r="AC52" s="138"/>
      <c r="AD52" s="133"/>
      <c r="AE52" s="148"/>
    </row>
    <row r="53" spans="1:31" ht="15" customHeight="1">
      <c r="A53" s="135"/>
      <c r="B53" s="139" t="s">
        <v>77</v>
      </c>
      <c r="C53" s="150"/>
      <c r="D53" s="150"/>
      <c r="E53" s="147"/>
      <c r="F53" s="158">
        <f>F51/(F51+K47)</f>
        <v>1</v>
      </c>
      <c r="G53" s="158"/>
      <c r="H53" s="158"/>
      <c r="I53" s="158"/>
      <c r="J53" s="138"/>
      <c r="K53" s="158">
        <f>K51/(K51+F47)</f>
        <v>0</v>
      </c>
      <c r="L53" s="158"/>
      <c r="M53" s="158"/>
      <c r="N53" s="159"/>
      <c r="O53" s="135"/>
      <c r="P53" s="139" t="s">
        <v>78</v>
      </c>
      <c r="Q53" s="139"/>
      <c r="R53" s="139"/>
      <c r="S53" s="147"/>
      <c r="T53" s="160"/>
      <c r="U53" s="160"/>
      <c r="V53" s="160"/>
      <c r="W53" s="160"/>
      <c r="X53" s="160"/>
      <c r="Y53" s="138"/>
      <c r="Z53" s="161"/>
      <c r="AA53" s="161"/>
      <c r="AB53" s="161"/>
      <c r="AC53" s="161"/>
      <c r="AD53" s="161"/>
      <c r="AE53" s="148"/>
    </row>
    <row r="54" spans="1:31" ht="15" customHeight="1">
      <c r="A54" s="135"/>
      <c r="B54" s="133"/>
      <c r="C54" s="147"/>
      <c r="D54" s="147"/>
      <c r="E54" s="147"/>
      <c r="F54" s="138"/>
      <c r="G54" s="140"/>
      <c r="H54" s="141"/>
      <c r="I54" s="138"/>
      <c r="J54" s="138"/>
      <c r="K54" s="138"/>
      <c r="L54" s="138"/>
      <c r="M54" s="141"/>
      <c r="N54" s="142"/>
      <c r="O54" s="135"/>
      <c r="P54" s="133"/>
      <c r="Q54" s="133"/>
      <c r="R54" s="133"/>
      <c r="S54" s="147"/>
      <c r="T54" s="138"/>
      <c r="U54" s="138"/>
      <c r="V54" s="143"/>
      <c r="W54" s="138"/>
      <c r="X54" s="149"/>
      <c r="Y54" s="138"/>
      <c r="Z54" s="138"/>
      <c r="AA54" s="138"/>
      <c r="AB54" s="143"/>
      <c r="AC54" s="138"/>
      <c r="AD54" s="133"/>
      <c r="AE54" s="148"/>
    </row>
    <row r="55" spans="1:31" ht="15" customHeight="1">
      <c r="A55" s="135"/>
      <c r="B55" s="139" t="s">
        <v>79</v>
      </c>
      <c r="C55" s="150"/>
      <c r="D55" s="150"/>
      <c r="E55" s="147"/>
      <c r="F55" s="161">
        <f>U25</f>
        <v>58</v>
      </c>
      <c r="G55" s="161"/>
      <c r="H55" s="161"/>
      <c r="I55" s="161"/>
      <c r="J55" s="138"/>
      <c r="K55" s="161">
        <f>K47+K51</f>
        <v>0</v>
      </c>
      <c r="L55" s="161"/>
      <c r="M55" s="161"/>
      <c r="N55" s="162"/>
      <c r="O55" s="135"/>
      <c r="P55" s="139" t="s">
        <v>80</v>
      </c>
      <c r="Q55" s="139"/>
      <c r="R55" s="139"/>
      <c r="S55" s="147"/>
      <c r="T55" s="160"/>
      <c r="U55" s="160"/>
      <c r="V55" s="160"/>
      <c r="W55" s="160"/>
      <c r="X55" s="160"/>
      <c r="Y55" s="138"/>
      <c r="Z55" s="161"/>
      <c r="AA55" s="161"/>
      <c r="AB55" s="161"/>
      <c r="AC55" s="161"/>
      <c r="AD55" s="161"/>
      <c r="AE55" s="148"/>
    </row>
    <row r="56" spans="1:31" ht="15" customHeight="1">
      <c r="A56" s="135"/>
      <c r="B56" s="133"/>
      <c r="C56" s="147"/>
      <c r="D56" s="147"/>
      <c r="E56" s="147"/>
      <c r="F56" s="138"/>
      <c r="G56" s="140"/>
      <c r="H56" s="141"/>
      <c r="I56" s="138"/>
      <c r="J56" s="138"/>
      <c r="K56" s="138"/>
      <c r="L56" s="138"/>
      <c r="M56" s="141"/>
      <c r="N56" s="151"/>
      <c r="O56" s="135"/>
      <c r="P56" s="133"/>
      <c r="Q56" s="133"/>
      <c r="R56" s="133"/>
      <c r="S56" s="147"/>
      <c r="T56" s="138"/>
      <c r="U56" s="138"/>
      <c r="V56" s="143"/>
      <c r="W56" s="138"/>
      <c r="X56" s="149"/>
      <c r="Y56" s="138"/>
      <c r="Z56" s="138"/>
      <c r="AA56" s="138"/>
      <c r="AB56" s="143"/>
      <c r="AC56" s="138"/>
      <c r="AD56" s="133"/>
      <c r="AE56" s="148"/>
    </row>
    <row r="57" spans="1:31" ht="15" customHeight="1">
      <c r="A57" s="135"/>
      <c r="B57" s="137" t="s">
        <v>81</v>
      </c>
      <c r="C57" s="146"/>
      <c r="D57" s="146"/>
      <c r="E57" s="147"/>
      <c r="F57" s="158">
        <f>F55/(F55+K55)</f>
        <v>1</v>
      </c>
      <c r="G57" s="158"/>
      <c r="H57" s="158"/>
      <c r="I57" s="158"/>
      <c r="J57" s="138"/>
      <c r="K57" s="158">
        <f>K55/(K55+F55)</f>
        <v>0</v>
      </c>
      <c r="L57" s="158"/>
      <c r="M57" s="158"/>
      <c r="N57" s="159"/>
      <c r="O57" s="135"/>
      <c r="P57" s="139" t="s">
        <v>82</v>
      </c>
      <c r="Q57" s="139"/>
      <c r="R57" s="139"/>
      <c r="S57" s="147"/>
      <c r="T57" s="160"/>
      <c r="U57" s="160"/>
      <c r="V57" s="160"/>
      <c r="W57" s="160"/>
      <c r="X57" s="160"/>
      <c r="Y57" s="138"/>
      <c r="Z57" s="161"/>
      <c r="AA57" s="161"/>
      <c r="AB57" s="161"/>
      <c r="AC57" s="161"/>
      <c r="AD57" s="161"/>
      <c r="AE57" s="148"/>
    </row>
    <row r="58" spans="1:31" ht="15" customHeight="1" thickBot="1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4"/>
      <c r="O58" s="152"/>
      <c r="P58" s="155"/>
      <c r="Q58" s="155"/>
      <c r="R58" s="155"/>
      <c r="S58" s="153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6"/>
    </row>
    <row r="59" spans="1:30" ht="10.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57"/>
    </row>
    <row r="60" spans="1:15" ht="12.75">
      <c r="A60" s="146"/>
      <c r="B60" s="130"/>
      <c r="C60" s="130"/>
      <c r="D60" s="130"/>
      <c r="E60" s="130"/>
      <c r="F60" s="130"/>
      <c r="G60" s="130"/>
      <c r="H60" s="146"/>
      <c r="I60" s="146"/>
      <c r="J60" s="146"/>
      <c r="K60" s="146"/>
      <c r="L60" s="146"/>
      <c r="M60" s="146"/>
      <c r="N60" s="146"/>
      <c r="O60" s="146"/>
    </row>
    <row r="61" spans="2:7" ht="12.75">
      <c r="B61" s="130"/>
      <c r="C61" s="130"/>
      <c r="D61" s="130"/>
      <c r="E61" s="130"/>
      <c r="F61" s="130"/>
      <c r="G61" s="130"/>
    </row>
    <row r="62" spans="2:7" ht="12.75">
      <c r="B62" s="130"/>
      <c r="C62" s="130"/>
      <c r="D62" s="130"/>
      <c r="E62" s="130"/>
      <c r="F62" s="130"/>
      <c r="G62" s="130"/>
    </row>
    <row r="63" spans="2:7" ht="12.75">
      <c r="B63" s="130"/>
      <c r="C63" s="130"/>
      <c r="D63" s="130"/>
      <c r="E63" s="130"/>
      <c r="F63" s="130"/>
      <c r="G63" s="130"/>
    </row>
    <row r="64" spans="2:7" ht="12.75">
      <c r="B64" s="130"/>
      <c r="C64" s="130"/>
      <c r="D64" s="130"/>
      <c r="E64" s="130"/>
      <c r="F64" s="130"/>
      <c r="G64" s="130"/>
    </row>
  </sheetData>
  <mergeCells count="42">
    <mergeCell ref="A3:B3"/>
    <mergeCell ref="A5:B5"/>
    <mergeCell ref="F39:I39"/>
    <mergeCell ref="K39:N39"/>
    <mergeCell ref="T39:X39"/>
    <mergeCell ref="Z39:AD39"/>
    <mergeCell ref="F41:I41"/>
    <mergeCell ref="K41:N41"/>
    <mergeCell ref="T41:X41"/>
    <mergeCell ref="Z41:AD41"/>
    <mergeCell ref="F43:I43"/>
    <mergeCell ref="K43:N43"/>
    <mergeCell ref="T43:X43"/>
    <mergeCell ref="Z43:AD43"/>
    <mergeCell ref="F45:I45"/>
    <mergeCell ref="K45:N45"/>
    <mergeCell ref="T45:X45"/>
    <mergeCell ref="Z45:AD45"/>
    <mergeCell ref="F47:I47"/>
    <mergeCell ref="K47:N47"/>
    <mergeCell ref="T47:X47"/>
    <mergeCell ref="Z47:AD47"/>
    <mergeCell ref="F49:I49"/>
    <mergeCell ref="K49:N49"/>
    <mergeCell ref="T49:X49"/>
    <mergeCell ref="Z49:AD49"/>
    <mergeCell ref="F51:I51"/>
    <mergeCell ref="K51:N51"/>
    <mergeCell ref="T51:X51"/>
    <mergeCell ref="Z51:AD51"/>
    <mergeCell ref="F53:I53"/>
    <mergeCell ref="K53:N53"/>
    <mergeCell ref="T53:X53"/>
    <mergeCell ref="Z53:AD53"/>
    <mergeCell ref="F55:I55"/>
    <mergeCell ref="K55:N55"/>
    <mergeCell ref="T55:X55"/>
    <mergeCell ref="Z55:AD55"/>
    <mergeCell ref="F57:I57"/>
    <mergeCell ref="K57:N57"/>
    <mergeCell ref="T57:X57"/>
    <mergeCell ref="Z57:AD5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2012-12-05T10:08:32Z</dcterms:modified>
  <cp:category/>
  <cp:version/>
  <cp:contentType/>
  <cp:contentStatus/>
</cp:coreProperties>
</file>